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3"/>
  <workbookPr defaultThemeVersion="166925"/>
  <xr:revisionPtr revIDLastSave="0" documentId="8_{E4F75995-CD80-4005-8482-9A06156458BE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H10" i="1"/>
  <c r="G5" i="1"/>
  <c r="F11" i="1"/>
  <c r="G16" i="1" s="1"/>
  <c r="H11" i="1"/>
  <c r="E13" i="1" s="1"/>
  <c r="B13" i="1"/>
  <c r="B11" i="1"/>
  <c r="B10" i="1"/>
  <c r="G2" i="1"/>
  <c r="G3" i="1"/>
  <c r="G4" i="1"/>
  <c r="D10" i="1"/>
  <c r="A2" i="1"/>
</calcChain>
</file>

<file path=xl/sharedStrings.xml><?xml version="1.0" encoding="utf-8"?>
<sst xmlns="http://schemas.openxmlformats.org/spreadsheetml/2006/main" count="43" uniqueCount="37">
  <si>
    <t>Monthly Expenses</t>
  </si>
  <si>
    <t>sources</t>
  </si>
  <si>
    <t>Revenue/customer</t>
  </si>
  <si>
    <t xml:space="preserve">Starting Costs </t>
  </si>
  <si>
    <t>Customer proportional Expenses Monthly</t>
  </si>
  <si>
    <t>source</t>
  </si>
  <si>
    <t>Customer proportional Expenses</t>
  </si>
  <si>
    <t>Programmers (3)</t>
  </si>
  <si>
    <t xml:space="preserve">Subscriptions (approximated bettween different pricing tiers) </t>
  </si>
  <si>
    <t>Initial marketing</t>
  </si>
  <si>
    <t>Payment processing a(veraged across common payment systems via adyen)</t>
  </si>
  <si>
    <t>Logistics (estimated with Huboo pricing)</t>
  </si>
  <si>
    <t>Server costs (azure cloud web app estimate eu west)</t>
  </si>
  <si>
    <t>Vitamin commision(10% of average monthy expenditure including non consumers)</t>
  </si>
  <si>
    <t>Inhouse servers (2 units for data segregation</t>
  </si>
  <si>
    <t>Customer aquisition</t>
  </si>
  <si>
    <t>production (1000 units)</t>
  </si>
  <si>
    <t>Initial product run 10000 units</t>
  </si>
  <si>
    <t>Contracted dietician/proffesionals (1/480 premium subscibers estimated at 1/1200 customers)</t>
  </si>
  <si>
    <t>Tokens</t>
  </si>
  <si>
    <t>Total:</t>
  </si>
  <si>
    <t>Adjustment for innacuracyu 1.3x</t>
  </si>
  <si>
    <t xml:space="preserve">Net revenues: </t>
  </si>
  <si>
    <t>Customers to break even</t>
  </si>
  <si>
    <t>Net revenue per customer per month</t>
  </si>
  <si>
    <t>Time to break even (@1000 customers aquired per month)</t>
  </si>
  <si>
    <t>5 months</t>
  </si>
  <si>
    <t>Initial financing requirement:</t>
  </si>
  <si>
    <t>Rough cost estimate for 10000 units  </t>
  </si>
  <si>
    <t>Computer: 6000 </t>
  </si>
  <si>
    <t>Load cell x6000: 90000 </t>
  </si>
  <si>
    <t>Plastics w/injection moulding: 10000 (4.5+.52+1.4)=64200 </t>
  </si>
  <si>
    <t>Wood Cover vynil 20e/m^2: 20*10000* 0,00037=74 </t>
  </si>
  <si>
    <t>Assembly: 2216.6666666616 </t>
  </si>
  <si>
    <t>Fasteners: 10000 </t>
  </si>
  <si>
    <t>Error margin 20%: 0.2*(90000+2217+10000+6000+64200+74)= </t>
  </si>
  <si>
    <t>Total: 207000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</si>
</sst>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scheme val="minor"/>
    </font>
    <font>
      <b/>
      <sz val="11"/>
      <color rgb="FF000000"/>
      <name val="Calibri"/>
      <charset val="1"/>
    </font>
    <font>
      <sz val="11"/>
      <color rgb="FF000000"/>
      <name val="Calibri"/>
      <charset val="1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scheme val="minor"/>
    </font>
    <font>
      <sz val="11"/>
      <name val="Calibri"/>
      <charset val="1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wrapText="1" readingOrder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workbookViewId="0">
      <selection activeCell="B27" sqref="B27"/>
    </sheetView>
  </sheetViews>
  <sheetFormatPr defaultRowHeight="15"/>
  <cols>
    <col min="1" max="1" width="53.85546875" bestFit="1" customWidth="1"/>
    <col min="2" max="2" width="48.140625" bestFit="1" customWidth="1"/>
    <col min="3" max="3" width="18.42578125" bestFit="1" customWidth="1"/>
    <col min="4" max="4" width="75.42578125" bestFit="1" customWidth="1"/>
    <col min="5" max="5" width="14" bestFit="1" customWidth="1"/>
    <col min="6" max="6" width="29.140625" bestFit="1" customWidth="1"/>
    <col min="7" max="7" width="39.28515625" bestFit="1" customWidth="1"/>
    <col min="8" max="8" width="86.28515625" bestFit="1" customWidth="1"/>
    <col min="9" max="9" width="30.85546875" bestFit="1" customWidth="1"/>
    <col min="10" max="10" width="8.42578125" bestFit="1" customWidth="1"/>
  </cols>
  <sheetData>
    <row r="1" spans="1:10">
      <c r="A1" s="1" t="s">
        <v>0</v>
      </c>
      <c r="B1" s="6" t="s">
        <v>1</v>
      </c>
      <c r="C1" s="3" t="s">
        <v>2</v>
      </c>
      <c r="D1" s="5" t="s">
        <v>1</v>
      </c>
      <c r="E1" s="2" t="s">
        <v>3</v>
      </c>
      <c r="F1" s="5" t="s">
        <v>1</v>
      </c>
      <c r="G1" s="2" t="s">
        <v>4</v>
      </c>
      <c r="H1" s="5" t="s">
        <v>5</v>
      </c>
      <c r="I1" s="3" t="s">
        <v>6</v>
      </c>
      <c r="J1" t="s">
        <v>5</v>
      </c>
    </row>
    <row r="2" spans="1:10">
      <c r="A2">
        <f>(4950*3)</f>
        <v>14850</v>
      </c>
      <c r="B2" t="s">
        <v>7</v>
      </c>
      <c r="C2">
        <v>30</v>
      </c>
      <c r="D2" t="s">
        <v>8</v>
      </c>
      <c r="E2">
        <v>60000</v>
      </c>
      <c r="F2" t="s">
        <v>9</v>
      </c>
      <c r="G2">
        <f>(D10*0.04)</f>
        <v>1.3319999999999999</v>
      </c>
      <c r="H2" t="s">
        <v>10</v>
      </c>
      <c r="I2">
        <v>9</v>
      </c>
      <c r="J2" t="s">
        <v>11</v>
      </c>
    </row>
    <row r="3" spans="1:10">
      <c r="A3">
        <v>10000</v>
      </c>
      <c r="B3" t="s">
        <v>12</v>
      </c>
      <c r="C3">
        <v>3.3</v>
      </c>
      <c r="D3" t="s">
        <v>13</v>
      </c>
      <c r="E3">
        <v>4000</v>
      </c>
      <c r="F3" t="s">
        <v>14</v>
      </c>
      <c r="G3">
        <f>(D10*0.1)</f>
        <v>3.33</v>
      </c>
      <c r="H3" t="s">
        <v>15</v>
      </c>
    </row>
    <row r="4" spans="1:10">
      <c r="A4">
        <v>20700</v>
      </c>
      <c r="B4" t="s">
        <v>16</v>
      </c>
      <c r="E4">
        <v>207000</v>
      </c>
      <c r="F4" t="s">
        <v>17</v>
      </c>
      <c r="G4">
        <f>3500*1/1200</f>
        <v>2.9166666666666665</v>
      </c>
      <c r="H4" s="4" t="s">
        <v>18</v>
      </c>
    </row>
    <row r="5" spans="1:10">
      <c r="G5">
        <f>D10*0.1</f>
        <v>3.33</v>
      </c>
      <c r="H5" t="s">
        <v>19</v>
      </c>
    </row>
    <row r="10" spans="1:10">
      <c r="A10" t="s">
        <v>20</v>
      </c>
      <c r="B10">
        <f>SUM(A2:A4)</f>
        <v>45550</v>
      </c>
      <c r="C10" t="s">
        <v>20</v>
      </c>
      <c r="D10">
        <f>SUM(C2,C3)</f>
        <v>33.299999999999997</v>
      </c>
      <c r="E10" t="s">
        <v>20</v>
      </c>
      <c r="F10">
        <f>SUM(E2:E4)</f>
        <v>271000</v>
      </c>
      <c r="G10" t="s">
        <v>20</v>
      </c>
      <c r="H10">
        <f>SUM(G2:G5)</f>
        <v>10.908666666666667</v>
      </c>
    </row>
    <row r="11" spans="1:10">
      <c r="A11" t="s">
        <v>21</v>
      </c>
      <c r="B11">
        <f>B10*1.3</f>
        <v>59215</v>
      </c>
      <c r="F11">
        <f>F10*2</f>
        <v>542000</v>
      </c>
      <c r="H11">
        <f>H10*1.3</f>
        <v>14.181266666666668</v>
      </c>
    </row>
    <row r="12" spans="1:10">
      <c r="A12" s="2" t="s">
        <v>22</v>
      </c>
    </row>
    <row r="13" spans="1:10">
      <c r="A13" t="s">
        <v>23</v>
      </c>
      <c r="B13">
        <f>(B11/(D10-H11))</f>
        <v>3097.2240141431967</v>
      </c>
      <c r="D13" t="s">
        <v>24</v>
      </c>
      <c r="E13">
        <f>D10-H11</f>
        <v>19.118733333333331</v>
      </c>
    </row>
    <row r="14" spans="1:10">
      <c r="A14" t="s">
        <v>25</v>
      </c>
      <c r="B14" t="s">
        <v>26</v>
      </c>
    </row>
    <row r="16" spans="1:10">
      <c r="F16" t="s">
        <v>27</v>
      </c>
      <c r="G16">
        <f>F11+6*B11</f>
        <v>897290</v>
      </c>
    </row>
    <row r="25" spans="1:2">
      <c r="A25" s="7"/>
      <c r="B25" s="9" t="s">
        <v>28</v>
      </c>
    </row>
    <row r="26" spans="1:2">
      <c r="A26" s="7"/>
      <c r="B26" s="8" t="s">
        <v>29</v>
      </c>
    </row>
    <row r="27" spans="1:2">
      <c r="A27" s="7"/>
      <c r="B27" s="8" t="s">
        <v>30</v>
      </c>
    </row>
    <row r="28" spans="1:2" ht="30.75">
      <c r="A28" s="7"/>
      <c r="B28" s="8" t="s">
        <v>31</v>
      </c>
    </row>
    <row r="29" spans="1:2">
      <c r="A29" s="7"/>
      <c r="B29" s="8" t="s">
        <v>32</v>
      </c>
    </row>
    <row r="30" spans="1:2">
      <c r="A30" s="7"/>
      <c r="B30" s="8" t="s">
        <v>33</v>
      </c>
    </row>
    <row r="31" spans="1:2">
      <c r="A31" s="7"/>
      <c r="B31" s="8" t="s">
        <v>34</v>
      </c>
    </row>
    <row r="32" spans="1:2" ht="30.75">
      <c r="A32" s="7"/>
      <c r="B32" s="8" t="s">
        <v>35</v>
      </c>
    </row>
    <row r="33" spans="1:2">
      <c r="A33" s="7"/>
      <c r="B33" s="8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2023-06-25T10:37:16Z</dcterms:created>
  <dcterms:modified xsi:type="dcterms:W3CDTF">2023-06-26T17:56:08Z</dcterms:modified>
  <cp:category/>
  <cp:contentStatus/>
</cp:coreProperties>
</file>